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15" yWindow="60" windowWidth="20730" windowHeight="11760" tabRatio="500"/>
  </bookViews>
  <sheets>
    <sheet name="P-x" sheetId="1" r:id="rId1"/>
    <sheet name="T-x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2" l="1"/>
  <c r="D17" i="2"/>
  <c r="F38" i="2"/>
  <c r="F39" i="2"/>
  <c r="F40" i="2"/>
  <c r="F41" i="2"/>
  <c r="F42" i="2"/>
  <c r="F43" i="2"/>
  <c r="F44" i="2"/>
  <c r="F45" i="2"/>
  <c r="F46" i="2"/>
  <c r="F37" i="2"/>
  <c r="E5" i="1"/>
  <c r="C17" i="1"/>
  <c r="C21" i="1"/>
  <c r="C16" i="1"/>
  <c r="C20" i="1"/>
  <c r="C23" i="1"/>
  <c r="F6" i="2"/>
  <c r="D22" i="2"/>
  <c r="D21" i="2"/>
  <c r="D24" i="2"/>
  <c r="F49" i="2"/>
  <c r="D49" i="2"/>
  <c r="D46" i="2"/>
  <c r="D45" i="2"/>
  <c r="D44" i="2"/>
  <c r="D43" i="2"/>
  <c r="D42" i="2"/>
  <c r="D41" i="2"/>
  <c r="D40" i="2"/>
  <c r="D39" i="2"/>
  <c r="D38" i="2"/>
  <c r="D37" i="2"/>
  <c r="D36" i="2"/>
  <c r="D9" i="2"/>
  <c r="D27" i="2"/>
  <c r="D30" i="2"/>
  <c r="D10" i="2"/>
  <c r="D25" i="2"/>
  <c r="D28" i="2"/>
  <c r="D31" i="2"/>
  <c r="D32" i="2"/>
  <c r="F31" i="2"/>
  <c r="F30" i="2"/>
  <c r="F46" i="1"/>
  <c r="D37" i="1"/>
  <c r="D38" i="1"/>
  <c r="D39" i="1"/>
  <c r="D40" i="1"/>
  <c r="D41" i="1"/>
  <c r="D42" i="1"/>
  <c r="D43" i="1"/>
  <c r="D44" i="1"/>
  <c r="D45" i="1"/>
  <c r="D46" i="1"/>
  <c r="D36" i="1"/>
  <c r="C24" i="1"/>
  <c r="C27" i="1"/>
  <c r="C9" i="1"/>
  <c r="C30" i="1"/>
  <c r="C26" i="1"/>
  <c r="C8" i="1"/>
  <c r="C29" i="1"/>
  <c r="C31" i="1"/>
  <c r="E30" i="1"/>
  <c r="E29" i="1"/>
</calcChain>
</file>

<file path=xl/sharedStrings.xml><?xml version="1.0" encoding="utf-8"?>
<sst xmlns="http://schemas.openxmlformats.org/spreadsheetml/2006/main" count="112" uniqueCount="53">
  <si>
    <t>C1</t>
  </si>
  <si>
    <t>C2</t>
  </si>
  <si>
    <t>C3</t>
  </si>
  <si>
    <t>C4</t>
  </si>
  <si>
    <t>C5</t>
  </si>
  <si>
    <t>C6</t>
  </si>
  <si>
    <t>P1*(atm)</t>
  </si>
  <si>
    <t>Componente 1</t>
  </si>
  <si>
    <t>P2*(atm)</t>
  </si>
  <si>
    <t>Componente 2</t>
  </si>
  <si>
    <t>Temperatura (K)</t>
  </si>
  <si>
    <t>a12</t>
  </si>
  <si>
    <t>a21</t>
  </si>
  <si>
    <t>b12</t>
  </si>
  <si>
    <t>b21</t>
  </si>
  <si>
    <t>Recuerde que a11, b11 son nulos</t>
  </si>
  <si>
    <t>Tau12</t>
  </si>
  <si>
    <t>Tau21</t>
  </si>
  <si>
    <t>c12</t>
  </si>
  <si>
    <t>c21</t>
  </si>
  <si>
    <t>G12</t>
  </si>
  <si>
    <t>G21</t>
  </si>
  <si>
    <t>Compuesto 1</t>
  </si>
  <si>
    <t>Compuesto 2</t>
  </si>
  <si>
    <t>Etanol</t>
  </si>
  <si>
    <t>Agua</t>
  </si>
  <si>
    <t>x1</t>
  </si>
  <si>
    <t>x2</t>
  </si>
  <si>
    <t>Ln (gamma1)</t>
  </si>
  <si>
    <t>Ln (gamma2)</t>
  </si>
  <si>
    <t>gamma1</t>
  </si>
  <si>
    <t>gamma2</t>
  </si>
  <si>
    <t>Parámetros Tabla 17 Anexos Texto H. Correa</t>
  </si>
  <si>
    <t>Presiones de vapor de compuestos puros</t>
  </si>
  <si>
    <t>ECUACIONES</t>
  </si>
  <si>
    <t>P1 (atm)</t>
  </si>
  <si>
    <t>P2 (atm)</t>
  </si>
  <si>
    <t>y1</t>
  </si>
  <si>
    <t>y2</t>
  </si>
  <si>
    <t>Ptotal (atm)</t>
  </si>
  <si>
    <t>P (atm)</t>
  </si>
  <si>
    <t>Resolución de un ejemplo a T cte: sistema etanol(1)-agua(2) a 343.15K</t>
  </si>
  <si>
    <t>Azeótropo</t>
  </si>
  <si>
    <t xml:space="preserve">Ojo: azeótropo </t>
  </si>
  <si>
    <t>Último denominador: (x1 + G21*x2)^2</t>
  </si>
  <si>
    <t>Presión (atm)</t>
  </si>
  <si>
    <t>T(K)</t>
  </si>
  <si>
    <t>CONSTRUCCIÓN DEL DIAGRAMA P-x PARA UN SISTEMA BINARIO UTILIZANDO LA ECUACIÓN NRTL</t>
  </si>
  <si>
    <t>CONSTRUCCIÓN DEL DIAGRAMA T-x PARA UN SISTEMA BINARIO UTILIZANDO LA ECUACIÓN NRTL</t>
  </si>
  <si>
    <t>methanol</t>
  </si>
  <si>
    <t>benceno</t>
  </si>
  <si>
    <t>metanol(1)</t>
  </si>
  <si>
    <t>benceno(2)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</si>
</sst>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0"/>
    <numFmt numFmtId="166" formatCode="0.000"/>
  </numFmts>
  <fonts count="10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1" xfId="0" applyFill="1" applyBorder="1"/>
    <xf numFmtId="0" fontId="2" fillId="3" borderId="0" xfId="0" applyFont="1" applyFill="1"/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0" fontId="4" fillId="3" borderId="0" xfId="0" applyFont="1" applyFill="1"/>
    <xf numFmtId="0" fontId="0" fillId="5" borderId="0" xfId="0" applyFill="1"/>
    <xf numFmtId="0" fontId="2" fillId="5" borderId="0" xfId="0" applyFont="1" applyFill="1"/>
    <xf numFmtId="164" fontId="3" fillId="4" borderId="0" xfId="0" applyNumberFormat="1" applyFont="1" applyFill="1"/>
    <xf numFmtId="164" fontId="5" fillId="4" borderId="0" xfId="0" applyNumberFormat="1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6" borderId="0" xfId="0" applyFont="1" applyFill="1" applyAlignment="1">
      <alignment horizontal="right"/>
    </xf>
    <xf numFmtId="0" fontId="0" fillId="3" borderId="0" xfId="0" applyFill="1"/>
    <xf numFmtId="165" fontId="3" fillId="4" borderId="0" xfId="0" applyNumberFormat="1" applyFont="1" applyFill="1"/>
    <xf numFmtId="0" fontId="0" fillId="0" borderId="0" xfId="0" applyFill="1"/>
    <xf numFmtId="166" fontId="5" fillId="4" borderId="0" xfId="0" applyNumberFormat="1" applyFont="1" applyFill="1"/>
    <xf numFmtId="0" fontId="8" fillId="7" borderId="0" xfId="0" applyFont="1" applyFill="1"/>
    <xf numFmtId="0" fontId="8" fillId="8" borderId="0" xfId="0" applyFont="1" applyFill="1"/>
    <xf numFmtId="0" fontId="8" fillId="9" borderId="0" xfId="0" applyFont="1" applyFill="1"/>
    <xf numFmtId="0" fontId="1" fillId="2" borderId="0" xfId="0" applyFont="1" applyFill="1"/>
    <xf numFmtId="0" fontId="9" fillId="2" borderId="0" xfId="0" applyFont="1" applyFill="1" applyAlignment="1">
      <alignment horizontal="right"/>
    </xf>
    <xf numFmtId="0" fontId="0" fillId="10" borderId="0" xfId="0" applyFill="1"/>
  </cellXfs>
  <cellStyles count="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P-x1</c:v>
          </c:tx>
          <c:spPr>
            <a:ln w="47625">
              <a:solidFill>
                <a:srgbClr val="0000FF"/>
              </a:solidFill>
            </a:ln>
          </c:spPr>
          <c:xVal>
            <c:numRef>
              <c:f>'P-x'!$C$36:$C$46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'P-x'!$G$36:$G$46</c:f>
              <c:numCache>
                <c:formatCode>General</c:formatCode>
                <c:ptCount val="11"/>
                <c:pt idx="0">
                  <c:v>0.29137999999999997</c:v>
                </c:pt>
                <c:pt idx="1">
                  <c:v>0.48533999999999999</c:v>
                </c:pt>
                <c:pt idx="2">
                  <c:v>0.57218999999999998</c:v>
                </c:pt>
                <c:pt idx="3">
                  <c:v>0.60546999999999995</c:v>
                </c:pt>
                <c:pt idx="4">
                  <c:v>0.61431000000000002</c:v>
                </c:pt>
                <c:pt idx="5">
                  <c:v>0.61441999999999997</c:v>
                </c:pt>
                <c:pt idx="6">
                  <c:v>0.61360000000000003</c:v>
                </c:pt>
                <c:pt idx="7">
                  <c:v>0.61372000000000004</c:v>
                </c:pt>
                <c:pt idx="8">
                  <c:v>0.60853000000000002</c:v>
                </c:pt>
                <c:pt idx="9">
                  <c:v>0.57281000000000004</c:v>
                </c:pt>
                <c:pt idx="10">
                  <c:v>0.42471999999999999</c:v>
                </c:pt>
              </c:numCache>
            </c:numRef>
          </c:yVal>
          <c:smooth val="1"/>
        </c:ser>
        <c:ser>
          <c:idx val="1"/>
          <c:order val="1"/>
          <c:tx>
            <c:v>P-y1</c:v>
          </c:tx>
          <c:spPr>
            <a:ln w="47625">
              <a:solidFill>
                <a:srgbClr val="FF0000"/>
              </a:solidFill>
            </a:ln>
          </c:spPr>
          <c:xVal>
            <c:numRef>
              <c:f>'P-x'!$E$36:$E$46</c:f>
              <c:numCache>
                <c:formatCode>General</c:formatCode>
                <c:ptCount val="11"/>
                <c:pt idx="0">
                  <c:v>0</c:v>
                </c:pt>
                <c:pt idx="1">
                  <c:v>0.4501</c:v>
                </c:pt>
                <c:pt idx="2">
                  <c:v>0.56240000000000001</c:v>
                </c:pt>
                <c:pt idx="3">
                  <c:v>0.60270000000000001</c:v>
                </c:pt>
                <c:pt idx="4">
                  <c:v>0.61539999999999995</c:v>
                </c:pt>
                <c:pt idx="5">
                  <c:v>0.61519999999999997</c:v>
                </c:pt>
                <c:pt idx="6">
                  <c:v>0.61</c:v>
                </c:pt>
                <c:pt idx="7">
                  <c:v>0.60740000000000005</c:v>
                </c:pt>
                <c:pt idx="8">
                  <c:v>0.62050000000000005</c:v>
                </c:pt>
                <c:pt idx="9">
                  <c:v>0.68620000000000003</c:v>
                </c:pt>
                <c:pt idx="10">
                  <c:v>1</c:v>
                </c:pt>
              </c:numCache>
            </c:numRef>
          </c:xVal>
          <c:yVal>
            <c:numRef>
              <c:f>'P-x'!$G$36:$G$46</c:f>
              <c:numCache>
                <c:formatCode>General</c:formatCode>
                <c:ptCount val="11"/>
                <c:pt idx="0">
                  <c:v>0.29137999999999997</c:v>
                </c:pt>
                <c:pt idx="1">
                  <c:v>0.48533999999999999</c:v>
                </c:pt>
                <c:pt idx="2">
                  <c:v>0.57218999999999998</c:v>
                </c:pt>
                <c:pt idx="3">
                  <c:v>0.60546999999999995</c:v>
                </c:pt>
                <c:pt idx="4">
                  <c:v>0.61431000000000002</c:v>
                </c:pt>
                <c:pt idx="5">
                  <c:v>0.61441999999999997</c:v>
                </c:pt>
                <c:pt idx="6">
                  <c:v>0.61360000000000003</c:v>
                </c:pt>
                <c:pt idx="7">
                  <c:v>0.61372000000000004</c:v>
                </c:pt>
                <c:pt idx="8">
                  <c:v>0.60853000000000002</c:v>
                </c:pt>
                <c:pt idx="9">
                  <c:v>0.57281000000000004</c:v>
                </c:pt>
                <c:pt idx="10">
                  <c:v>0.42471999999999999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21376"/>
        <c:axId val="34431360"/>
      </c:scatterChart>
      <c:valAx>
        <c:axId val="34421376"/>
        <c:scaling>
          <c:orientation val="minMax"/>
          <c:max val="1"/>
        </c:scaling>
        <c:delete val="0"/>
        <c:axPos val="b"/>
        <c:numFmt formatCode="General" sourceLinked="1"/>
        <c:majorTickMark val="out"/>
        <c:minorTickMark val="none"/>
        <c:tickLblPos val="nextTo"/>
        <c:crossAx val="34431360"/>
        <c:crosses val="autoZero"/>
        <c:crossBetween val="midCat"/>
      </c:valAx>
      <c:valAx>
        <c:axId val="34431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4213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T-x1</c:v>
          </c:tx>
          <c:spPr>
            <a:ln w="47625">
              <a:solidFill>
                <a:srgbClr val="0000FF"/>
              </a:solidFill>
            </a:ln>
          </c:spPr>
          <c:xVal>
            <c:numRef>
              <c:f>'T-x'!$C$36:$C$46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'T-x'!$G$36:$G$46</c:f>
              <c:numCache>
                <c:formatCode>General</c:formatCode>
                <c:ptCount val="11"/>
                <c:pt idx="0">
                  <c:v>372.65</c:v>
                </c:pt>
                <c:pt idx="1">
                  <c:v>357</c:v>
                </c:pt>
                <c:pt idx="2">
                  <c:v>352.24</c:v>
                </c:pt>
                <c:pt idx="3">
                  <c:v>350.34</c:v>
                </c:pt>
                <c:pt idx="4">
                  <c:v>349.52</c:v>
                </c:pt>
                <c:pt idx="5">
                  <c:v>349.12</c:v>
                </c:pt>
                <c:pt idx="6">
                  <c:v>348.87</c:v>
                </c:pt>
                <c:pt idx="7">
                  <c:v>348.7</c:v>
                </c:pt>
                <c:pt idx="8">
                  <c:v>348.74</c:v>
                </c:pt>
                <c:pt idx="9">
                  <c:v>349.35</c:v>
                </c:pt>
                <c:pt idx="10">
                  <c:v>351.47</c:v>
                </c:pt>
              </c:numCache>
            </c:numRef>
          </c:yVal>
          <c:smooth val="1"/>
        </c:ser>
        <c:ser>
          <c:idx val="1"/>
          <c:order val="1"/>
          <c:tx>
            <c:v>T-y1</c:v>
          </c:tx>
          <c:spPr>
            <a:ln w="47625">
              <a:solidFill>
                <a:srgbClr val="FF0000"/>
              </a:solidFill>
            </a:ln>
          </c:spPr>
          <c:xVal>
            <c:numRef>
              <c:f>'T-x'!$E$36:$E$46</c:f>
              <c:numCache>
                <c:formatCode>General</c:formatCode>
                <c:ptCount val="11"/>
                <c:pt idx="0">
                  <c:v>0</c:v>
                </c:pt>
                <c:pt idx="1">
                  <c:v>0.49230000000000002</c:v>
                </c:pt>
                <c:pt idx="2">
                  <c:v>0.60809999999999997</c:v>
                </c:pt>
                <c:pt idx="3">
                  <c:v>0.65510000000000002</c:v>
                </c:pt>
                <c:pt idx="4">
                  <c:v>0.67859999999999998</c:v>
                </c:pt>
                <c:pt idx="5">
                  <c:v>0.69350000000000001</c:v>
                </c:pt>
                <c:pt idx="6">
                  <c:v>0.70809999999999995</c:v>
                </c:pt>
                <c:pt idx="7">
                  <c:v>0.72950000000000004</c:v>
                </c:pt>
                <c:pt idx="8">
                  <c:v>0.76749999999999996</c:v>
                </c:pt>
                <c:pt idx="9">
                  <c:v>0.84109999999999996</c:v>
                </c:pt>
                <c:pt idx="10">
                  <c:v>1</c:v>
                </c:pt>
              </c:numCache>
            </c:numRef>
          </c:xVal>
          <c:yVal>
            <c:numRef>
              <c:f>'T-x'!$G$36:$G$46</c:f>
              <c:numCache>
                <c:formatCode>General</c:formatCode>
                <c:ptCount val="11"/>
                <c:pt idx="0">
                  <c:v>372.65</c:v>
                </c:pt>
                <c:pt idx="1">
                  <c:v>357</c:v>
                </c:pt>
                <c:pt idx="2">
                  <c:v>352.24</c:v>
                </c:pt>
                <c:pt idx="3">
                  <c:v>350.34</c:v>
                </c:pt>
                <c:pt idx="4">
                  <c:v>349.52</c:v>
                </c:pt>
                <c:pt idx="5">
                  <c:v>349.12</c:v>
                </c:pt>
                <c:pt idx="6">
                  <c:v>348.87</c:v>
                </c:pt>
                <c:pt idx="7">
                  <c:v>348.7</c:v>
                </c:pt>
                <c:pt idx="8">
                  <c:v>348.74</c:v>
                </c:pt>
                <c:pt idx="9">
                  <c:v>349.35</c:v>
                </c:pt>
                <c:pt idx="10">
                  <c:v>351.47</c:v>
                </c:pt>
              </c:numCache>
            </c:numRef>
          </c:yVal>
          <c:smooth val="1"/>
        </c:ser>
        <c:ser>
          <c:idx val="2"/>
          <c:order val="2"/>
          <c:tx>
            <c:v>T-x1 Exp</c:v>
          </c:tx>
          <c:xVal>
            <c:numRef>
              <c:f>'T-x'!$N$60:$N$75</c:f>
              <c:numCache>
                <c:formatCode>General</c:formatCode>
                <c:ptCount val="16"/>
              </c:numCache>
            </c:numRef>
          </c:xVal>
          <c:yVal>
            <c:numRef>
              <c:f>'T-x'!$M$60:$M$75</c:f>
              <c:numCache>
                <c:formatCode>General</c:formatCode>
                <c:ptCount val="16"/>
              </c:numCache>
            </c:numRef>
          </c:yVal>
          <c:smooth val="0"/>
        </c:ser>
        <c:ser>
          <c:idx val="3"/>
          <c:order val="3"/>
          <c:tx>
            <c:v>T-y1 Exp</c:v>
          </c:tx>
          <c:xVal>
            <c:numRef>
              <c:f>'T-x'!$O$60:$O$75</c:f>
              <c:numCache>
                <c:formatCode>General</c:formatCode>
                <c:ptCount val="16"/>
              </c:numCache>
            </c:numRef>
          </c:xVal>
          <c:yVal>
            <c:numRef>
              <c:f>'T-x'!$M$60:$M$75</c:f>
              <c:numCache>
                <c:formatCode>General</c:formatCode>
                <c:ptCount val="1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69312"/>
        <c:axId val="67879296"/>
      </c:scatterChart>
      <c:valAx>
        <c:axId val="67869312"/>
        <c:scaling>
          <c:orientation val="minMax"/>
          <c:max val="1"/>
        </c:scaling>
        <c:delete val="0"/>
        <c:axPos val="b"/>
        <c:numFmt formatCode="General" sourceLinked="1"/>
        <c:majorTickMark val="out"/>
        <c:minorTickMark val="none"/>
        <c:tickLblPos val="nextTo"/>
        <c:crossAx val="67879296"/>
        <c:crosses val="autoZero"/>
        <c:crossBetween val="midCat"/>
      </c:valAx>
      <c:valAx>
        <c:axId val="67879296"/>
        <c:scaling>
          <c:orientation val="minMax"/>
          <c:min val="34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869312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5</xdr:row>
      <xdr:rowOff>152400</xdr:rowOff>
    </xdr:from>
    <xdr:to>
      <xdr:col>19</xdr:col>
      <xdr:colOff>444500</xdr:colOff>
      <xdr:row>20</xdr:row>
      <xdr:rowOff>38100</xdr:rowOff>
    </xdr:to>
    <xdr:pic>
      <xdr:nvPicPr>
        <xdr:cNvPr id="2" name="Imagen 1" descr="Captura de pantalla 2016-01-10 a las 10.11.48 p.m.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3500" y="914400"/>
          <a:ext cx="6515100" cy="2743200"/>
        </a:xfrm>
        <a:prstGeom prst="rect">
          <a:avLst/>
        </a:prstGeom>
      </xdr:spPr>
    </xdr:pic>
    <xdr:clientData/>
  </xdr:twoCellAnchor>
  <xdr:twoCellAnchor editAs="oneCell">
    <xdr:from>
      <xdr:col>11</xdr:col>
      <xdr:colOff>533400</xdr:colOff>
      <xdr:row>20</xdr:row>
      <xdr:rowOff>38100</xdr:rowOff>
    </xdr:from>
    <xdr:to>
      <xdr:col>19</xdr:col>
      <xdr:colOff>469900</xdr:colOff>
      <xdr:row>34</xdr:row>
      <xdr:rowOff>157755</xdr:rowOff>
    </xdr:to>
    <xdr:pic>
      <xdr:nvPicPr>
        <xdr:cNvPr id="3" name="Imagen 2" descr="Captura de pantalla 2016-01-10 a las 10.11.57 p.m.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3500" y="3657600"/>
          <a:ext cx="6540500" cy="2786655"/>
        </a:xfrm>
        <a:prstGeom prst="rect">
          <a:avLst/>
        </a:prstGeom>
      </xdr:spPr>
    </xdr:pic>
    <xdr:clientData/>
  </xdr:twoCellAnchor>
  <xdr:twoCellAnchor editAs="oneCell">
    <xdr:from>
      <xdr:col>11</xdr:col>
      <xdr:colOff>520700</xdr:colOff>
      <xdr:row>34</xdr:row>
      <xdr:rowOff>114300</xdr:rowOff>
    </xdr:from>
    <xdr:to>
      <xdr:col>19</xdr:col>
      <xdr:colOff>482600</xdr:colOff>
      <xdr:row>48</xdr:row>
      <xdr:rowOff>111179</xdr:rowOff>
    </xdr:to>
    <xdr:pic>
      <xdr:nvPicPr>
        <xdr:cNvPr id="4" name="Imagen 3" descr="Captura de pantalla 2016-01-10 a las 10.12.05 p.m.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0800" y="6400800"/>
          <a:ext cx="6565900" cy="2663879"/>
        </a:xfrm>
        <a:prstGeom prst="rect">
          <a:avLst/>
        </a:prstGeom>
      </xdr:spPr>
    </xdr:pic>
    <xdr:clientData/>
  </xdr:twoCellAnchor>
  <xdr:twoCellAnchor editAs="oneCell">
    <xdr:from>
      <xdr:col>4</xdr:col>
      <xdr:colOff>596900</xdr:colOff>
      <xdr:row>15</xdr:row>
      <xdr:rowOff>76200</xdr:rowOff>
    </xdr:from>
    <xdr:to>
      <xdr:col>9</xdr:col>
      <xdr:colOff>812800</xdr:colOff>
      <xdr:row>25</xdr:row>
      <xdr:rowOff>25400</xdr:rowOff>
    </xdr:to>
    <xdr:pic>
      <xdr:nvPicPr>
        <xdr:cNvPr id="5" name="Imagen 4" descr="Captura de pantalla 2016-01-10 a las 10.26.56 p.m.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2743200"/>
          <a:ext cx="4699000" cy="1854200"/>
        </a:xfrm>
        <a:prstGeom prst="rect">
          <a:avLst/>
        </a:prstGeom>
      </xdr:spPr>
    </xdr:pic>
    <xdr:clientData/>
  </xdr:twoCellAnchor>
  <xdr:twoCellAnchor>
    <xdr:from>
      <xdr:col>20</xdr:col>
      <xdr:colOff>622300</xdr:colOff>
      <xdr:row>30</xdr:row>
      <xdr:rowOff>19050</xdr:rowOff>
    </xdr:from>
    <xdr:to>
      <xdr:col>27</xdr:col>
      <xdr:colOff>673100</xdr:colOff>
      <xdr:row>52</xdr:row>
      <xdr:rowOff>127000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19</xdr:col>
      <xdr:colOff>832907</xdr:colOff>
      <xdr:row>6</xdr:row>
      <xdr:rowOff>43393</xdr:rowOff>
    </xdr:from>
    <xdr:to>
      <xdr:col>28</xdr:col>
      <xdr:colOff>261768</xdr:colOff>
      <xdr:row>27</xdr:row>
      <xdr:rowOff>146614</xdr:rowOff>
    </xdr:to>
    <xdr:pic>
      <xdr:nvPicPr>
        <xdr:cNvPr id="7" name="Imagen 6" descr="pic193.jp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2607" y="1300693"/>
          <a:ext cx="6972661" cy="45037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596900</xdr:colOff>
      <xdr:row>16</xdr:row>
      <xdr:rowOff>76200</xdr:rowOff>
    </xdr:from>
    <xdr:to>
      <xdr:col>10</xdr:col>
      <xdr:colOff>245532</xdr:colOff>
      <xdr:row>26</xdr:row>
      <xdr:rowOff>25400</xdr:rowOff>
    </xdr:to>
    <xdr:pic>
      <xdr:nvPicPr>
        <xdr:cNvPr id="2" name="Imagen 1" descr="Captura de pantalla 2016-01-10 a las 10.26.56 p.m.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2743200"/>
          <a:ext cx="4699000" cy="1854200"/>
        </a:xfrm>
        <a:prstGeom prst="rect">
          <a:avLst/>
        </a:prstGeom>
      </xdr:spPr>
    </xdr:pic>
    <xdr:clientData/>
  </xdr:twoCellAnchor>
  <xdr:twoCellAnchor>
    <xdr:from>
      <xdr:col>2</xdr:col>
      <xdr:colOff>50800</xdr:colOff>
      <xdr:row>50</xdr:row>
      <xdr:rowOff>177800</xdr:rowOff>
    </xdr:from>
    <xdr:to>
      <xdr:col>8</xdr:col>
      <xdr:colOff>127000</xdr:colOff>
      <xdr:row>73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12700</xdr:colOff>
      <xdr:row>11</xdr:row>
      <xdr:rowOff>0</xdr:rowOff>
    </xdr:from>
    <xdr:to>
      <xdr:col>20</xdr:col>
      <xdr:colOff>749300</xdr:colOff>
      <xdr:row>25</xdr:row>
      <xdr:rowOff>76200</xdr:rowOff>
    </xdr:to>
    <xdr:pic>
      <xdr:nvPicPr>
        <xdr:cNvPr id="4" name="Imagen 3" descr="Captura de pantalla 2016-01-10 a las 10.11.48 p.m.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8600" y="1905000"/>
          <a:ext cx="6515100" cy="2743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12700</xdr:colOff>
      <xdr:row>25</xdr:row>
      <xdr:rowOff>76200</xdr:rowOff>
    </xdr:from>
    <xdr:to>
      <xdr:col>20</xdr:col>
      <xdr:colOff>774700</xdr:colOff>
      <xdr:row>40</xdr:row>
      <xdr:rowOff>5355</xdr:rowOff>
    </xdr:to>
    <xdr:pic>
      <xdr:nvPicPr>
        <xdr:cNvPr id="5" name="Imagen 4" descr="Captura de pantalla 2016-01-10 a las 10.11.57 p.m.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8600" y="4648200"/>
          <a:ext cx="6540500" cy="278665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39</xdr:row>
      <xdr:rowOff>152400</xdr:rowOff>
    </xdr:from>
    <xdr:to>
      <xdr:col>20</xdr:col>
      <xdr:colOff>787400</xdr:colOff>
      <xdr:row>53</xdr:row>
      <xdr:rowOff>149279</xdr:rowOff>
    </xdr:to>
    <xdr:pic>
      <xdr:nvPicPr>
        <xdr:cNvPr id="6" name="Imagen 5" descr="Captura de pantalla 2016-01-10 a las 10.12.05 p.m.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5900" y="7391400"/>
          <a:ext cx="6565900" cy="2663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9"/>
  <sheetViews>
    <sheetView tabSelected="1" topLeftCell="A10" zoomScale="50" zoomScaleNormal="50" zoomScalePageLayoutView="60" workbookViewId="0">
      <selection activeCell="I39" sqref="I39"/>
    </sheetView>
  </sheetViews>
  <sheetFormatPr baseColWidth="10" defaultRowHeight="15.75" x14ac:dyDescent="0.25"/>
  <cols>
    <col min="2" max="2" width="16.125" customWidth="1"/>
    <col min="5" max="5" width="13.5" customWidth="1"/>
    <col min="6" max="6" width="11.5" customWidth="1"/>
    <col min="7" max="7" width="12.125" customWidth="1"/>
  </cols>
  <sheetData>
    <row r="1" spans="2:11" x14ac:dyDescent="0.25">
      <c r="B1" s="24" t="s">
        <v>47</v>
      </c>
      <c r="C1" s="24"/>
      <c r="D1" s="24"/>
      <c r="E1" s="24"/>
      <c r="F1" s="24"/>
      <c r="G1" s="24"/>
      <c r="H1" s="24"/>
    </row>
    <row r="3" spans="2:11" x14ac:dyDescent="0.25">
      <c r="B3" s="3" t="s">
        <v>10</v>
      </c>
      <c r="C3" s="26">
        <v>318.14999999999998</v>
      </c>
    </row>
    <row r="4" spans="2:11" x14ac:dyDescent="0.25">
      <c r="B4" s="3" t="s">
        <v>22</v>
      </c>
      <c r="C4" s="8" t="s">
        <v>49</v>
      </c>
      <c r="D4" s="9" t="s">
        <v>26</v>
      </c>
      <c r="E4" s="25">
        <v>0.60950000000000004</v>
      </c>
    </row>
    <row r="5" spans="2:11" x14ac:dyDescent="0.25">
      <c r="B5" s="3" t="s">
        <v>23</v>
      </c>
      <c r="C5" s="8" t="s">
        <v>50</v>
      </c>
      <c r="D5" s="9" t="s">
        <v>27</v>
      </c>
      <c r="E5" s="25">
        <f>1-E4</f>
        <v>0.39049999999999996</v>
      </c>
    </row>
    <row r="6" spans="2:11" x14ac:dyDescent="0.25">
      <c r="F6" s="11"/>
      <c r="G6" s="12" t="s">
        <v>32</v>
      </c>
      <c r="H6" s="12"/>
      <c r="I6" s="12"/>
      <c r="J6" s="12"/>
      <c r="K6" s="11"/>
    </row>
    <row r="7" spans="2:11" x14ac:dyDescent="0.25">
      <c r="B7" s="12" t="s">
        <v>33</v>
      </c>
      <c r="C7" s="11"/>
      <c r="D7" s="11"/>
      <c r="F7" s="2" t="s">
        <v>0</v>
      </c>
      <c r="G7" s="2" t="s">
        <v>1</v>
      </c>
      <c r="H7" s="2" t="s">
        <v>2</v>
      </c>
      <c r="I7" s="2" t="s">
        <v>3</v>
      </c>
      <c r="J7" s="2" t="s">
        <v>4</v>
      </c>
      <c r="K7" s="2" t="s">
        <v>5</v>
      </c>
    </row>
    <row r="8" spans="2:11" x14ac:dyDescent="0.25">
      <c r="B8" s="3" t="s">
        <v>6</v>
      </c>
      <c r="C8" s="13">
        <f>EXP(F8+(G8/(H8+C3))+I8*C3+J8*C3^2+K8*LN(C3))</f>
        <v>0.42472084023031426</v>
      </c>
      <c r="D8" s="4"/>
      <c r="E8" s="3" t="s">
        <v>7</v>
      </c>
      <c r="F8" s="5">
        <v>49.951300000000003</v>
      </c>
      <c r="G8" s="5">
        <v>-5970.8229000000001</v>
      </c>
      <c r="H8" s="5">
        <v>0</v>
      </c>
      <c r="I8" s="5">
        <v>4.1999999999999997E-3</v>
      </c>
      <c r="J8" s="5">
        <v>0</v>
      </c>
      <c r="K8" s="5">
        <v>-5.7919999999999998</v>
      </c>
    </row>
    <row r="9" spans="2:11" x14ac:dyDescent="0.25">
      <c r="B9" s="3" t="s">
        <v>8</v>
      </c>
      <c r="C9" s="13">
        <f>EXP(F9+(G9/(H9+C3))+I9*C3+J9*C3^2+K9*LN(C3))</f>
        <v>0.29138327021743643</v>
      </c>
      <c r="D9" s="4"/>
      <c r="E9" s="3" t="s">
        <v>9</v>
      </c>
      <c r="F9" s="5">
        <v>133.31270000000001</v>
      </c>
      <c r="G9" s="5">
        <v>-8026.2912999999999</v>
      </c>
      <c r="H9" s="5">
        <v>0</v>
      </c>
      <c r="I9" s="5">
        <v>2.3900000000000001E-2</v>
      </c>
      <c r="J9" s="5">
        <v>0</v>
      </c>
      <c r="K9" s="5">
        <v>-20.29</v>
      </c>
    </row>
    <row r="12" spans="2:11" x14ac:dyDescent="0.25">
      <c r="B12" s="9" t="s">
        <v>11</v>
      </c>
      <c r="C12" s="4">
        <v>-1.7090000000000001</v>
      </c>
      <c r="G12" s="6" t="s">
        <v>15</v>
      </c>
      <c r="H12" s="6"/>
      <c r="I12" s="6"/>
    </row>
    <row r="13" spans="2:11" x14ac:dyDescent="0.25">
      <c r="B13" s="9" t="s">
        <v>12</v>
      </c>
      <c r="C13" s="4">
        <v>11.58</v>
      </c>
    </row>
    <row r="14" spans="2:11" x14ac:dyDescent="0.25">
      <c r="B14" s="9" t="s">
        <v>13</v>
      </c>
      <c r="C14" s="4">
        <v>892.2</v>
      </c>
    </row>
    <row r="15" spans="2:11" x14ac:dyDescent="0.25">
      <c r="B15" s="9" t="s">
        <v>14</v>
      </c>
      <c r="C15" s="4">
        <v>-3282.6</v>
      </c>
      <c r="F15" s="12" t="s">
        <v>34</v>
      </c>
    </row>
    <row r="16" spans="2:11" x14ac:dyDescent="0.25">
      <c r="B16" s="9" t="s">
        <v>16</v>
      </c>
      <c r="C16" s="13">
        <f>C12+C14/C3</f>
        <v>1.0953375766148046</v>
      </c>
    </row>
    <row r="17" spans="2:11" x14ac:dyDescent="0.25">
      <c r="B17" s="9" t="s">
        <v>17</v>
      </c>
      <c r="C17" s="13">
        <f>C13+C15/C3</f>
        <v>1.2622253653936824</v>
      </c>
    </row>
    <row r="18" spans="2:11" x14ac:dyDescent="0.25">
      <c r="B18" s="9" t="s">
        <v>18</v>
      </c>
      <c r="C18" s="4">
        <v>0.4</v>
      </c>
    </row>
    <row r="19" spans="2:11" x14ac:dyDescent="0.25">
      <c r="B19" s="9" t="s">
        <v>19</v>
      </c>
      <c r="C19" s="4">
        <v>0</v>
      </c>
    </row>
    <row r="20" spans="2:11" x14ac:dyDescent="0.25">
      <c r="B20" s="9" t="s">
        <v>20</v>
      </c>
      <c r="C20" s="13">
        <f>EXP(-C18*C16)</f>
        <v>0.64523864998294189</v>
      </c>
    </row>
    <row r="21" spans="2:11" x14ac:dyDescent="0.25">
      <c r="B21" s="9" t="s">
        <v>21</v>
      </c>
      <c r="C21" s="13">
        <f>EXP(-C19*C17)</f>
        <v>1</v>
      </c>
    </row>
    <row r="22" spans="2:11" x14ac:dyDescent="0.25">
      <c r="B22" s="1"/>
    </row>
    <row r="23" spans="2:11" x14ac:dyDescent="0.25">
      <c r="B23" s="3" t="s">
        <v>28</v>
      </c>
      <c r="C23" s="13">
        <f>E5^2*(C17*(C21/(E4+C21*E5))^2+C20*C16/(E5+C20*E4)^2)</f>
        <v>0.36791757412247078</v>
      </c>
    </row>
    <row r="24" spans="2:11" x14ac:dyDescent="0.25">
      <c r="B24" s="3" t="s">
        <v>29</v>
      </c>
      <c r="C24" s="13">
        <f>E4^2*(C16*(C20/(E5+C20*E4))^2+C21*C17/(E4+C21*E5)^2)</f>
        <v>0.74467986845050649</v>
      </c>
    </row>
    <row r="26" spans="2:11" x14ac:dyDescent="0.25">
      <c r="B26" s="3" t="s">
        <v>30</v>
      </c>
      <c r="C26" s="13">
        <f>EXP(C23)</f>
        <v>1.4447229515089375</v>
      </c>
    </row>
    <row r="27" spans="2:11" x14ac:dyDescent="0.25">
      <c r="B27" s="3" t="s">
        <v>31</v>
      </c>
      <c r="C27" s="13">
        <f>EXP(C24)</f>
        <v>2.1057672045472042</v>
      </c>
      <c r="H27" s="10" t="s">
        <v>44</v>
      </c>
      <c r="I27" s="10"/>
      <c r="J27" s="10"/>
      <c r="K27" s="10"/>
    </row>
    <row r="29" spans="2:11" x14ac:dyDescent="0.25">
      <c r="B29" s="3" t="s">
        <v>35</v>
      </c>
      <c r="C29" s="13">
        <f>C8*E4*C26</f>
        <v>0.37399160500465378</v>
      </c>
      <c r="D29" s="9" t="s">
        <v>37</v>
      </c>
      <c r="E29" s="19">
        <f>C29/C31</f>
        <v>0.60950721926242124</v>
      </c>
    </row>
    <row r="30" spans="2:11" x14ac:dyDescent="0.25">
      <c r="B30" s="3" t="s">
        <v>36</v>
      </c>
      <c r="C30" s="13">
        <f>C9*E5*C27</f>
        <v>0.23960507307445034</v>
      </c>
      <c r="D30" s="9" t="s">
        <v>38</v>
      </c>
      <c r="E30" s="19">
        <f>C30/C31</f>
        <v>0.39049278073757882</v>
      </c>
    </row>
    <row r="31" spans="2:11" x14ac:dyDescent="0.25">
      <c r="B31" s="3" t="s">
        <v>39</v>
      </c>
      <c r="C31" s="14">
        <f>C29+C30</f>
        <v>0.61359667807910412</v>
      </c>
    </row>
    <row r="34" spans="3:10" x14ac:dyDescent="0.25">
      <c r="C34" s="15" t="s">
        <v>41</v>
      </c>
      <c r="D34" s="15"/>
      <c r="E34" s="15"/>
      <c r="F34" s="15" t="s">
        <v>51</v>
      </c>
      <c r="G34" s="15" t="s">
        <v>52</v>
      </c>
    </row>
    <row r="35" spans="3:10" x14ac:dyDescent="0.25">
      <c r="C35" s="16" t="s">
        <v>26</v>
      </c>
      <c r="D35" s="16" t="s">
        <v>27</v>
      </c>
      <c r="E35" s="16" t="s">
        <v>37</v>
      </c>
      <c r="F35" s="16" t="s">
        <v>38</v>
      </c>
      <c r="G35" s="16" t="s">
        <v>40</v>
      </c>
    </row>
    <row r="36" spans="3:10" x14ac:dyDescent="0.25">
      <c r="C36">
        <v>0</v>
      </c>
      <c r="D36">
        <f>1-C36</f>
        <v>1</v>
      </c>
      <c r="E36">
        <v>0</v>
      </c>
      <c r="F36">
        <v>1</v>
      </c>
      <c r="G36">
        <v>0.29137999999999997</v>
      </c>
    </row>
    <row r="37" spans="3:10" x14ac:dyDescent="0.25">
      <c r="C37">
        <v>0.1</v>
      </c>
      <c r="D37">
        <f t="shared" ref="D37:D46" si="0">1-C37</f>
        <v>0.9</v>
      </c>
      <c r="E37">
        <v>0.4501</v>
      </c>
      <c r="F37">
        <v>0.54990000000000006</v>
      </c>
      <c r="G37">
        <v>0.48533999999999999</v>
      </c>
    </row>
    <row r="38" spans="3:10" x14ac:dyDescent="0.25">
      <c r="C38">
        <v>0.2</v>
      </c>
      <c r="D38">
        <f t="shared" si="0"/>
        <v>0.8</v>
      </c>
      <c r="E38">
        <v>0.56240000000000001</v>
      </c>
      <c r="F38">
        <v>0.43759999999999999</v>
      </c>
      <c r="G38">
        <v>0.57218999999999998</v>
      </c>
    </row>
    <row r="39" spans="3:10" x14ac:dyDescent="0.25">
      <c r="C39">
        <v>0.3</v>
      </c>
      <c r="D39">
        <f t="shared" si="0"/>
        <v>0.7</v>
      </c>
      <c r="E39">
        <v>0.60270000000000001</v>
      </c>
      <c r="F39">
        <v>0.39729999999999999</v>
      </c>
      <c r="G39">
        <v>0.60546999999999995</v>
      </c>
    </row>
    <row r="40" spans="3:10" x14ac:dyDescent="0.25">
      <c r="C40">
        <v>0.4</v>
      </c>
      <c r="D40">
        <f t="shared" si="0"/>
        <v>0.6</v>
      </c>
      <c r="E40">
        <v>0.61539999999999995</v>
      </c>
      <c r="F40">
        <v>0.3846</v>
      </c>
      <c r="G40">
        <v>0.61431000000000002</v>
      </c>
    </row>
    <row r="41" spans="3:10" x14ac:dyDescent="0.25">
      <c r="C41">
        <v>0.5</v>
      </c>
      <c r="D41">
        <f t="shared" si="0"/>
        <v>0.5</v>
      </c>
      <c r="E41">
        <v>0.61519999999999997</v>
      </c>
      <c r="F41">
        <v>0.38479999999999998</v>
      </c>
      <c r="G41">
        <v>0.61441999999999997</v>
      </c>
    </row>
    <row r="42" spans="3:10" x14ac:dyDescent="0.25">
      <c r="C42" s="18">
        <v>0.6</v>
      </c>
      <c r="D42">
        <f t="shared" si="0"/>
        <v>0.4</v>
      </c>
      <c r="E42" s="18">
        <v>0.61</v>
      </c>
      <c r="F42">
        <v>0.39</v>
      </c>
      <c r="G42">
        <v>0.61360000000000003</v>
      </c>
    </row>
    <row r="43" spans="3:10" x14ac:dyDescent="0.25">
      <c r="C43" s="18">
        <v>0.7</v>
      </c>
      <c r="D43">
        <f t="shared" si="0"/>
        <v>0.30000000000000004</v>
      </c>
      <c r="E43" s="18">
        <v>0.60740000000000005</v>
      </c>
      <c r="F43">
        <v>0.3926</v>
      </c>
      <c r="G43">
        <v>0.61372000000000004</v>
      </c>
      <c r="I43" s="18" t="s">
        <v>43</v>
      </c>
      <c r="J43" s="18"/>
    </row>
    <row r="44" spans="3:10" x14ac:dyDescent="0.25">
      <c r="C44" s="27">
        <v>0.8</v>
      </c>
      <c r="D44">
        <f t="shared" si="0"/>
        <v>0.19999999999999996</v>
      </c>
      <c r="E44" s="27">
        <v>0.62050000000000005</v>
      </c>
      <c r="F44">
        <v>0.3795</v>
      </c>
      <c r="G44">
        <v>0.60853000000000002</v>
      </c>
    </row>
    <row r="45" spans="3:10" x14ac:dyDescent="0.25">
      <c r="C45">
        <v>0.9</v>
      </c>
      <c r="D45">
        <f t="shared" si="0"/>
        <v>9.9999999999999978E-2</v>
      </c>
      <c r="E45">
        <v>0.68620000000000003</v>
      </c>
      <c r="F45">
        <v>0.31380000000000002</v>
      </c>
      <c r="G45">
        <v>0.57281000000000004</v>
      </c>
    </row>
    <row r="46" spans="3:10" x14ac:dyDescent="0.25">
      <c r="C46">
        <v>1</v>
      </c>
      <c r="D46">
        <f t="shared" si="0"/>
        <v>0</v>
      </c>
      <c r="E46">
        <v>1</v>
      </c>
      <c r="F46">
        <f t="shared" ref="F46" si="1">1-E46</f>
        <v>0</v>
      </c>
      <c r="G46">
        <v>0.42471999999999999</v>
      </c>
    </row>
    <row r="48" spans="3:10" x14ac:dyDescent="0.25">
      <c r="C48" s="16" t="s">
        <v>26</v>
      </c>
      <c r="D48" s="16" t="s">
        <v>27</v>
      </c>
      <c r="E48" s="16" t="s">
        <v>37</v>
      </c>
      <c r="F48" s="16" t="s">
        <v>38</v>
      </c>
      <c r="G48" s="16" t="s">
        <v>40</v>
      </c>
    </row>
    <row r="49" spans="2:7" x14ac:dyDescent="0.25">
      <c r="B49" s="17" t="s">
        <v>42</v>
      </c>
      <c r="C49">
        <v>0.60950000000000004</v>
      </c>
      <c r="D49">
        <v>0.39050000000000001</v>
      </c>
      <c r="E49">
        <v>0.60950000000000004</v>
      </c>
      <c r="F49">
        <v>0.39050000000000001</v>
      </c>
      <c r="G49">
        <v>0.61360000000000003</v>
      </c>
    </row>
  </sheetData>
  <pageMargins left="0.75" right="0.75" top="1" bottom="1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opLeftCell="A21" zoomScale="70" zoomScaleNormal="70" zoomScalePageLayoutView="70" workbookViewId="0">
      <selection activeCell="D17" sqref="D17"/>
    </sheetView>
  </sheetViews>
  <sheetFormatPr baseColWidth="10" defaultRowHeight="15.75" x14ac:dyDescent="0.25"/>
  <cols>
    <col min="3" max="3" width="15.125" customWidth="1"/>
    <col min="6" max="6" width="15" customWidth="1"/>
    <col min="7" max="7" width="14.125" customWidth="1"/>
  </cols>
  <sheetData>
    <row r="1" spans="3:12" x14ac:dyDescent="0.25">
      <c r="C1" s="23" t="s">
        <v>48</v>
      </c>
      <c r="D1" s="23"/>
      <c r="E1" s="23"/>
      <c r="F1" s="23"/>
      <c r="G1" s="23"/>
      <c r="H1" s="23"/>
      <c r="I1" s="23"/>
    </row>
    <row r="3" spans="3:12" x14ac:dyDescent="0.25">
      <c r="C3" s="3" t="s">
        <v>45</v>
      </c>
      <c r="D3" s="22">
        <v>1</v>
      </c>
    </row>
    <row r="4" spans="3:12" x14ac:dyDescent="0.25">
      <c r="C4" s="3" t="s">
        <v>10</v>
      </c>
      <c r="D4" s="7">
        <v>348.69</v>
      </c>
    </row>
    <row r="5" spans="3:12" x14ac:dyDescent="0.25">
      <c r="C5" s="3" t="s">
        <v>22</v>
      </c>
      <c r="D5" s="8" t="s">
        <v>24</v>
      </c>
      <c r="E5" s="9" t="s">
        <v>26</v>
      </c>
      <c r="F5" s="25">
        <v>0.7429</v>
      </c>
    </row>
    <row r="6" spans="3:12" x14ac:dyDescent="0.25">
      <c r="C6" s="3" t="s">
        <v>23</v>
      </c>
      <c r="D6" s="8" t="s">
        <v>25</v>
      </c>
      <c r="E6" s="9" t="s">
        <v>27</v>
      </c>
      <c r="F6" s="25">
        <f>1-F5</f>
        <v>0.2571</v>
      </c>
    </row>
    <row r="7" spans="3:12" x14ac:dyDescent="0.25">
      <c r="G7" s="11"/>
      <c r="H7" s="12" t="s">
        <v>32</v>
      </c>
      <c r="I7" s="12"/>
      <c r="J7" s="12"/>
      <c r="K7" s="12"/>
      <c r="L7" s="11"/>
    </row>
    <row r="8" spans="3:12" x14ac:dyDescent="0.25">
      <c r="C8" s="12" t="s">
        <v>33</v>
      </c>
      <c r="D8" s="11"/>
      <c r="E8" s="11"/>
      <c r="G8" s="2" t="s">
        <v>0</v>
      </c>
      <c r="H8" s="2" t="s">
        <v>1</v>
      </c>
      <c r="I8" s="2" t="s">
        <v>2</v>
      </c>
      <c r="J8" s="2" t="s">
        <v>3</v>
      </c>
      <c r="K8" s="2" t="s">
        <v>4</v>
      </c>
      <c r="L8" s="2" t="s">
        <v>5</v>
      </c>
    </row>
    <row r="9" spans="3:12" x14ac:dyDescent="0.25">
      <c r="C9" s="3" t="s">
        <v>6</v>
      </c>
      <c r="D9" s="19">
        <f>EXP(G9+(H9/(I9+D4))+J9*D4+K9*D4^2+L9*LN(D4))</f>
        <v>0.89509025555183075</v>
      </c>
      <c r="E9" s="4"/>
      <c r="F9" s="3" t="s">
        <v>7</v>
      </c>
      <c r="G9" s="5">
        <v>123.91200000000001</v>
      </c>
      <c r="H9" s="5">
        <v>-8754.0895999999993</v>
      </c>
      <c r="I9" s="5">
        <v>0</v>
      </c>
      <c r="J9" s="5">
        <v>2.0199999999999999E-2</v>
      </c>
      <c r="K9" s="5">
        <v>0</v>
      </c>
      <c r="L9" s="5">
        <v>-18.100000000000001</v>
      </c>
    </row>
    <row r="10" spans="3:12" x14ac:dyDescent="0.25">
      <c r="C10" s="3" t="s">
        <v>8</v>
      </c>
      <c r="D10" s="19">
        <f>EXP(G10+(H10/(I10+D4))+J10*D4+K10*D4^2+L10*LN(D4))</f>
        <v>0.39556847973148468</v>
      </c>
      <c r="E10" s="4"/>
      <c r="F10" s="3" t="s">
        <v>9</v>
      </c>
      <c r="G10" s="5">
        <v>70.434700000000007</v>
      </c>
      <c r="H10" s="5">
        <v>-7362.6980999999996</v>
      </c>
      <c r="I10" s="5">
        <v>0</v>
      </c>
      <c r="J10" s="5">
        <v>7.0000000000000001E-3</v>
      </c>
      <c r="K10" s="5">
        <v>0</v>
      </c>
      <c r="L10" s="5">
        <v>-9</v>
      </c>
    </row>
    <row r="13" spans="3:12" x14ac:dyDescent="0.25">
      <c r="C13" s="9" t="s">
        <v>11</v>
      </c>
      <c r="D13" s="4">
        <v>-0.80100000000000005</v>
      </c>
      <c r="H13" s="6" t="s">
        <v>15</v>
      </c>
      <c r="I13" s="6"/>
      <c r="J13" s="6"/>
    </row>
    <row r="14" spans="3:12" x14ac:dyDescent="0.25">
      <c r="C14" s="9" t="s">
        <v>12</v>
      </c>
      <c r="D14" s="4">
        <v>3.4580000000000002</v>
      </c>
    </row>
    <row r="15" spans="3:12" x14ac:dyDescent="0.25">
      <c r="C15" s="9" t="s">
        <v>13</v>
      </c>
      <c r="D15" s="4">
        <v>246.2</v>
      </c>
    </row>
    <row r="16" spans="3:12" x14ac:dyDescent="0.25">
      <c r="C16" s="9" t="s">
        <v>14</v>
      </c>
      <c r="D16" s="4">
        <v>-586.1</v>
      </c>
      <c r="G16" s="12" t="s">
        <v>34</v>
      </c>
    </row>
    <row r="17" spans="3:12" x14ac:dyDescent="0.25">
      <c r="C17" s="9" t="s">
        <v>16</v>
      </c>
      <c r="D17" s="13">
        <f>D13+D15/D4</f>
        <v>-9.4928704579999468E-2</v>
      </c>
    </row>
    <row r="18" spans="3:12" x14ac:dyDescent="0.25">
      <c r="C18" s="9" t="s">
        <v>17</v>
      </c>
      <c r="D18" s="13">
        <f>D14+D16/D4</f>
        <v>1.7771373426252546</v>
      </c>
    </row>
    <row r="19" spans="3:12" x14ac:dyDescent="0.25">
      <c r="C19" s="9" t="s">
        <v>18</v>
      </c>
      <c r="D19" s="4">
        <v>0.3</v>
      </c>
    </row>
    <row r="20" spans="3:12" x14ac:dyDescent="0.25">
      <c r="C20" s="9" t="s">
        <v>19</v>
      </c>
      <c r="D20" s="4">
        <v>0</v>
      </c>
    </row>
    <row r="21" spans="3:12" x14ac:dyDescent="0.25">
      <c r="C21" s="9" t="s">
        <v>20</v>
      </c>
      <c r="D21" s="13">
        <f>EXP(-D19*D17)</f>
        <v>1.028888004098462</v>
      </c>
    </row>
    <row r="22" spans="3:12" x14ac:dyDescent="0.25">
      <c r="C22" s="9" t="s">
        <v>21</v>
      </c>
      <c r="D22" s="13">
        <f>EXP(-D20*D18)</f>
        <v>1</v>
      </c>
    </row>
    <row r="23" spans="3:12" x14ac:dyDescent="0.25">
      <c r="C23" s="1"/>
    </row>
    <row r="24" spans="3:12" x14ac:dyDescent="0.25">
      <c r="C24" s="3" t="s">
        <v>28</v>
      </c>
      <c r="D24" s="13">
        <f>F6^2*(D18*(D22/(F5+D22*F6))^2+D21*D17/(F6+D21*F5)^2)</f>
        <v>0.11128184873119287</v>
      </c>
    </row>
    <row r="25" spans="3:12" x14ac:dyDescent="0.25">
      <c r="C25" s="3" t="s">
        <v>29</v>
      </c>
      <c r="D25" s="13">
        <f>F5^2*(D17*(D21/(F6+D21*F5))^2+D22*D18/(F5+D22*F6)^2)</f>
        <v>0.92764698797726231</v>
      </c>
    </row>
    <row r="27" spans="3:12" x14ac:dyDescent="0.25">
      <c r="C27" s="3" t="s">
        <v>30</v>
      </c>
      <c r="D27" s="13">
        <f>EXP(D24)</f>
        <v>1.1177098875775699</v>
      </c>
    </row>
    <row r="28" spans="3:12" x14ac:dyDescent="0.25">
      <c r="C28" s="3" t="s">
        <v>31</v>
      </c>
      <c r="D28" s="13">
        <f>EXP(D25)</f>
        <v>2.5285524579160814</v>
      </c>
      <c r="I28" s="10" t="s">
        <v>44</v>
      </c>
      <c r="J28" s="10"/>
      <c r="K28" s="10"/>
      <c r="L28" s="10"/>
    </row>
    <row r="30" spans="3:12" x14ac:dyDescent="0.25">
      <c r="C30" s="3" t="s">
        <v>35</v>
      </c>
      <c r="D30" s="13">
        <f>D9*F5*D27</f>
        <v>0.74323521795323866</v>
      </c>
      <c r="E30" s="9" t="s">
        <v>37</v>
      </c>
      <c r="F30" s="19">
        <f>D30/D32</f>
        <v>0.74294497757862177</v>
      </c>
    </row>
    <row r="31" spans="3:12" x14ac:dyDescent="0.25">
      <c r="C31" s="3" t="s">
        <v>36</v>
      </c>
      <c r="D31" s="13">
        <f>D10*F6*D28</f>
        <v>0.25715544405185742</v>
      </c>
      <c r="E31" s="9" t="s">
        <v>38</v>
      </c>
      <c r="F31" s="19">
        <f>D31/D32</f>
        <v>0.25705502242137829</v>
      </c>
    </row>
    <row r="32" spans="3:12" x14ac:dyDescent="0.25">
      <c r="C32" s="3" t="s">
        <v>39</v>
      </c>
      <c r="D32" s="21">
        <f>D30+D31</f>
        <v>1.000390662005096</v>
      </c>
    </row>
    <row r="34" spans="3:7" x14ac:dyDescent="0.25">
      <c r="C34" s="15" t="s">
        <v>41</v>
      </c>
      <c r="D34" s="15"/>
      <c r="E34" s="15"/>
      <c r="F34" s="15"/>
      <c r="G34" s="15"/>
    </row>
    <row r="35" spans="3:7" x14ac:dyDescent="0.25">
      <c r="C35" s="16" t="s">
        <v>26</v>
      </c>
      <c r="D35" s="16" t="s">
        <v>27</v>
      </c>
      <c r="E35" s="16" t="s">
        <v>37</v>
      </c>
      <c r="F35" s="16" t="s">
        <v>38</v>
      </c>
      <c r="G35" s="16" t="s">
        <v>46</v>
      </c>
    </row>
    <row r="36" spans="3:7" x14ac:dyDescent="0.25">
      <c r="C36">
        <v>0</v>
      </c>
      <c r="D36">
        <f>1-C36</f>
        <v>1</v>
      </c>
      <c r="E36">
        <v>0</v>
      </c>
      <c r="F36">
        <v>1</v>
      </c>
      <c r="G36">
        <v>372.65</v>
      </c>
    </row>
    <row r="37" spans="3:7" x14ac:dyDescent="0.25">
      <c r="C37">
        <v>0.1</v>
      </c>
      <c r="D37">
        <f t="shared" ref="D37:D46" si="0">1-C37</f>
        <v>0.9</v>
      </c>
      <c r="E37">
        <v>0.49230000000000002</v>
      </c>
      <c r="F37">
        <f>1-E37</f>
        <v>0.50770000000000004</v>
      </c>
      <c r="G37">
        <v>357</v>
      </c>
    </row>
    <row r="38" spans="3:7" x14ac:dyDescent="0.25">
      <c r="C38">
        <v>0.2</v>
      </c>
      <c r="D38">
        <f t="shared" si="0"/>
        <v>0.8</v>
      </c>
      <c r="E38">
        <v>0.60809999999999997</v>
      </c>
      <c r="F38">
        <f t="shared" ref="F38:F46" si="1">1-E38</f>
        <v>0.39190000000000003</v>
      </c>
      <c r="G38">
        <v>352.24</v>
      </c>
    </row>
    <row r="39" spans="3:7" x14ac:dyDescent="0.25">
      <c r="C39">
        <v>0.3</v>
      </c>
      <c r="D39">
        <f t="shared" si="0"/>
        <v>0.7</v>
      </c>
      <c r="E39">
        <v>0.65510000000000002</v>
      </c>
      <c r="F39">
        <f t="shared" si="1"/>
        <v>0.34489999999999998</v>
      </c>
      <c r="G39">
        <v>350.34</v>
      </c>
    </row>
    <row r="40" spans="3:7" x14ac:dyDescent="0.25">
      <c r="C40">
        <v>0.4</v>
      </c>
      <c r="D40">
        <f t="shared" si="0"/>
        <v>0.6</v>
      </c>
      <c r="E40">
        <v>0.67859999999999998</v>
      </c>
      <c r="F40">
        <f t="shared" si="1"/>
        <v>0.32140000000000002</v>
      </c>
      <c r="G40">
        <v>349.52</v>
      </c>
    </row>
    <row r="41" spans="3:7" x14ac:dyDescent="0.25">
      <c r="C41">
        <v>0.5</v>
      </c>
      <c r="D41">
        <f t="shared" si="0"/>
        <v>0.5</v>
      </c>
      <c r="E41">
        <v>0.69350000000000001</v>
      </c>
      <c r="F41">
        <f t="shared" si="1"/>
        <v>0.30649999999999999</v>
      </c>
      <c r="G41">
        <v>349.12</v>
      </c>
    </row>
    <row r="42" spans="3:7" x14ac:dyDescent="0.25">
      <c r="C42">
        <v>0.6</v>
      </c>
      <c r="D42">
        <f t="shared" si="0"/>
        <v>0.4</v>
      </c>
      <c r="E42">
        <v>0.70809999999999995</v>
      </c>
      <c r="F42">
        <f t="shared" si="1"/>
        <v>0.29190000000000005</v>
      </c>
      <c r="G42">
        <v>348.87</v>
      </c>
    </row>
    <row r="43" spans="3:7" x14ac:dyDescent="0.25">
      <c r="C43" s="18">
        <v>0.7</v>
      </c>
      <c r="D43" s="18">
        <f t="shared" si="0"/>
        <v>0.30000000000000004</v>
      </c>
      <c r="E43" s="18">
        <v>0.72950000000000004</v>
      </c>
      <c r="F43" s="18">
        <f t="shared" si="1"/>
        <v>0.27049999999999996</v>
      </c>
      <c r="G43" s="18">
        <v>348.7</v>
      </c>
    </row>
    <row r="44" spans="3:7" x14ac:dyDescent="0.25">
      <c r="C44" s="18">
        <v>0.8</v>
      </c>
      <c r="D44" s="18">
        <f t="shared" si="0"/>
        <v>0.19999999999999996</v>
      </c>
      <c r="E44" s="18">
        <v>0.76749999999999996</v>
      </c>
      <c r="F44" s="18">
        <f t="shared" si="1"/>
        <v>0.23250000000000004</v>
      </c>
      <c r="G44" s="18">
        <v>348.74</v>
      </c>
    </row>
    <row r="45" spans="3:7" x14ac:dyDescent="0.25">
      <c r="C45">
        <v>0.9</v>
      </c>
      <c r="D45">
        <f t="shared" si="0"/>
        <v>9.9999999999999978E-2</v>
      </c>
      <c r="E45" s="20">
        <v>0.84109999999999996</v>
      </c>
      <c r="F45">
        <f t="shared" si="1"/>
        <v>0.15890000000000004</v>
      </c>
      <c r="G45">
        <v>349.35</v>
      </c>
    </row>
    <row r="46" spans="3:7" x14ac:dyDescent="0.25">
      <c r="C46">
        <v>1</v>
      </c>
      <c r="D46">
        <f t="shared" si="0"/>
        <v>0</v>
      </c>
      <c r="E46" s="20">
        <v>1</v>
      </c>
      <c r="F46">
        <f t="shared" si="1"/>
        <v>0</v>
      </c>
      <c r="G46">
        <v>351.47</v>
      </c>
    </row>
    <row r="48" spans="3:7" x14ac:dyDescent="0.25">
      <c r="C48" s="16" t="s">
        <v>26</v>
      </c>
      <c r="D48" s="16" t="s">
        <v>27</v>
      </c>
      <c r="E48" s="16" t="s">
        <v>37</v>
      </c>
      <c r="F48" s="16" t="s">
        <v>38</v>
      </c>
      <c r="G48" s="16" t="s">
        <v>46</v>
      </c>
    </row>
    <row r="49" spans="2:7" x14ac:dyDescent="0.25">
      <c r="B49" s="17" t="s">
        <v>42</v>
      </c>
      <c r="C49">
        <v>0.7429</v>
      </c>
      <c r="D49">
        <f>1-C49</f>
        <v>0.2571</v>
      </c>
      <c r="E49">
        <v>0.7429</v>
      </c>
      <c r="F49">
        <f>1-E49</f>
        <v>0.2571</v>
      </c>
      <c r="G49">
        <v>348.69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P-x</vt:lpstr>
      <vt:lpstr>T-x</vt:lpstr>
    </vt:vector>
  </TitlesOfParts>
  <Company>USACH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Romero</dc:creator>
  <cp:lastModifiedBy>Alejandra</cp:lastModifiedBy>
  <dcterms:created xsi:type="dcterms:W3CDTF">2016-01-11T01:04:56Z</dcterms:created>
  <dcterms:modified xsi:type="dcterms:W3CDTF">2016-06-04T12:46:01Z</dcterms:modified>
</cp:coreProperties>
</file>